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新料金（税率10％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suidou08</author>
  </authors>
  <commentList>
    <comment ref="B4" authorId="0">
      <text>
        <r>
          <rPr>
            <b/>
            <sz val="9"/>
            <rFont val="ＭＳ Ｐゴシック"/>
            <family val="3"/>
          </rPr>
          <t>水量を入力してください。</t>
        </r>
      </text>
    </comment>
    <comment ref="B5" authorId="0">
      <text>
        <r>
          <rPr>
            <b/>
            <sz val="9"/>
            <rFont val="ＭＳ Ｐゴシック"/>
            <family val="3"/>
          </rPr>
          <t>水道メーターの口径を選択してください。</t>
        </r>
      </text>
    </comment>
    <comment ref="B6" authorId="0">
      <text>
        <r>
          <rPr>
            <b/>
            <sz val="9"/>
            <rFont val="ＭＳ Ｐゴシック"/>
            <family val="3"/>
          </rPr>
          <t>使用月数を選択してください。
開始・休止時を除いて、通常は２カ月です。</t>
        </r>
      </text>
    </comment>
  </commentList>
</comments>
</file>

<file path=xl/sharedStrings.xml><?xml version="1.0" encoding="utf-8"?>
<sst xmlns="http://schemas.openxmlformats.org/spreadsheetml/2006/main" count="38" uniqueCount="32">
  <si>
    <t>水量</t>
  </si>
  <si>
    <t>口径</t>
  </si>
  <si>
    <t>ヶ月</t>
  </si>
  <si>
    <t>超過水量</t>
  </si>
  <si>
    <t>計</t>
  </si>
  <si>
    <t>φ１３</t>
  </si>
  <si>
    <t>φ２０</t>
  </si>
  <si>
    <t>φ２５</t>
  </si>
  <si>
    <t>φ３０</t>
  </si>
  <si>
    <t>φ４０</t>
  </si>
  <si>
    <t>φ５０</t>
  </si>
  <si>
    <t>φ７５</t>
  </si>
  <si>
    <t>使用料なし</t>
  </si>
  <si>
    <t>m3</t>
  </si>
  <si>
    <t>上水道量水器使用量</t>
  </si>
  <si>
    <t>１カ月</t>
  </si>
  <si>
    <t>２カ月</t>
  </si>
  <si>
    <t>基本料金</t>
  </si>
  <si>
    <t>超過料金</t>
  </si>
  <si>
    <t>メーター使用料</t>
  </si>
  <si>
    <t>基本水量以内</t>
  </si>
  <si>
    <t>使用月数</t>
  </si>
  <si>
    <t>下水道使用量（ｍ3）</t>
  </si>
  <si>
    <t>上水道料金（円）</t>
  </si>
  <si>
    <t>下水道料金（円）</t>
  </si>
  <si>
    <t>上下水道料金計算シミュレーション</t>
  </si>
  <si>
    <t>上水道使用量（ｍ3）</t>
  </si>
  <si>
    <t>φ２５</t>
  </si>
  <si>
    <t>ご請求額（※）</t>
  </si>
  <si>
    <t>ご請求額合計</t>
  </si>
  <si>
    <t>※ 一般的な水道と下水道の使用者を想定しています。井戸水を使用している場合等は、金額が異なります。</t>
  </si>
  <si>
    <t>　　　令和３年度料金改定以降対応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</si>
</sst>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,##0_ "/>
    <numFmt numFmtId="178" formatCode="#,##0.0_ "/>
    <numFmt numFmtId="179" formatCode="#,##0.00_ "/>
    <numFmt numFmtId="180" formatCode="#,##0.0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HG丸ｺﾞｼｯｸM-PRO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HG丸ｺﾞｼｯｸM-PRO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32" borderId="10" xfId="0" applyFont="1" applyFill="1" applyBorder="1" applyAlignment="1">
      <alignment vertical="center"/>
    </xf>
    <xf numFmtId="177" fontId="43" fillId="0" borderId="11" xfId="0" applyNumberFormat="1" applyFont="1" applyFill="1" applyBorder="1" applyAlignment="1" applyProtection="1">
      <alignment vertical="center"/>
      <protection locked="0"/>
    </xf>
    <xf numFmtId="0" fontId="43" fillId="0" borderId="11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vertical="center"/>
    </xf>
    <xf numFmtId="0" fontId="43" fillId="0" borderId="11" xfId="0" applyFont="1" applyBorder="1" applyAlignment="1" applyProtection="1">
      <alignment vertical="center"/>
      <protection locked="0"/>
    </xf>
    <xf numFmtId="0" fontId="6" fillId="33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179" fontId="6" fillId="0" borderId="10" xfId="0" applyNumberFormat="1" applyFont="1" applyFill="1" applyBorder="1" applyAlignment="1">
      <alignment vertical="center"/>
    </xf>
    <xf numFmtId="179" fontId="6" fillId="0" borderId="13" xfId="0" applyNumberFormat="1" applyFont="1" applyFill="1" applyBorder="1" applyAlignment="1">
      <alignment vertical="center"/>
    </xf>
    <xf numFmtId="0" fontId="6" fillId="32" borderId="11" xfId="0" applyFont="1" applyFill="1" applyBorder="1" applyAlignment="1">
      <alignment vertical="center" wrapText="1"/>
    </xf>
    <xf numFmtId="177" fontId="6" fillId="0" borderId="14" xfId="0" applyNumberFormat="1" applyFont="1" applyFill="1" applyBorder="1" applyAlignment="1">
      <alignment vertical="center"/>
    </xf>
    <xf numFmtId="0" fontId="6" fillId="32" borderId="11" xfId="0" applyFont="1" applyFill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177" fontId="6" fillId="0" borderId="13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3" sqref="A3"/>
    </sheetView>
  </sheetViews>
  <sheetFormatPr defaultColWidth="9.00390625" defaultRowHeight="20.25" customHeight="1"/>
  <cols>
    <col min="1" max="1" width="16.25390625" style="3" customWidth="1"/>
    <col min="2" max="2" width="15.125" style="3" customWidth="1"/>
    <col min="3" max="3" width="15.25390625" style="3" customWidth="1"/>
    <col min="4" max="4" width="13.875" style="3" customWidth="1"/>
    <col min="5" max="5" width="17.375" style="3" customWidth="1"/>
    <col min="6" max="6" width="0.12890625" style="3" hidden="1" customWidth="1"/>
    <col min="7" max="7" width="6.50390625" style="3" hidden="1" customWidth="1"/>
    <col min="8" max="8" width="8.375" style="3" hidden="1" customWidth="1"/>
    <col min="9" max="9" width="12.875" style="3" hidden="1" customWidth="1"/>
    <col min="10" max="10" width="12.75390625" style="3" hidden="1" customWidth="1"/>
    <col min="11" max="11" width="9.00390625" style="3" hidden="1" customWidth="1"/>
    <col min="12" max="16384" width="9.00390625" style="3" customWidth="1"/>
  </cols>
  <sheetData>
    <row r="1" spans="1:6" s="2" customFormat="1" ht="20.25" customHeight="1">
      <c r="A1" s="1" t="s">
        <v>25</v>
      </c>
      <c r="F1" s="2" t="s">
        <v>14</v>
      </c>
    </row>
    <row r="2" s="12" customFormat="1" ht="20.25" customHeight="1">
      <c r="A2" s="12" t="s">
        <v>31</v>
      </c>
    </row>
    <row r="3" spans="6:10" ht="20.25" customHeight="1">
      <c r="F3" s="4"/>
      <c r="G3" s="4"/>
      <c r="H3" s="4" t="s">
        <v>15</v>
      </c>
      <c r="I3" s="4"/>
      <c r="J3" s="4" t="s">
        <v>16</v>
      </c>
    </row>
    <row r="4" spans="1:10" ht="20.25" customHeight="1">
      <c r="A4" s="5" t="s">
        <v>0</v>
      </c>
      <c r="B4" s="6">
        <v>49</v>
      </c>
      <c r="C4" s="21" t="s">
        <v>13</v>
      </c>
      <c r="F4" s="4" t="s">
        <v>5</v>
      </c>
      <c r="G4" s="4">
        <v>140</v>
      </c>
      <c r="H4" s="4">
        <f aca="true" t="shared" si="0" ref="H4:H11">G4*1.1</f>
        <v>154</v>
      </c>
      <c r="I4" s="4">
        <v>70</v>
      </c>
      <c r="J4" s="4">
        <f>I4*1.1</f>
        <v>77</v>
      </c>
    </row>
    <row r="5" spans="1:10" ht="20.25" customHeight="1">
      <c r="A5" s="5" t="s">
        <v>1</v>
      </c>
      <c r="B5" s="7" t="s">
        <v>27</v>
      </c>
      <c r="C5" s="8"/>
      <c r="F5" s="4" t="s">
        <v>6</v>
      </c>
      <c r="G5" s="4">
        <v>360</v>
      </c>
      <c r="H5" s="4">
        <f t="shared" si="0"/>
        <v>396.00000000000006</v>
      </c>
      <c r="I5" s="4">
        <v>180</v>
      </c>
      <c r="J5" s="4">
        <f aca="true" t="shared" si="1" ref="J5:J10">I5*1.1</f>
        <v>198.00000000000003</v>
      </c>
    </row>
    <row r="6" spans="1:10" ht="20.25" customHeight="1">
      <c r="A6" s="5" t="s">
        <v>21</v>
      </c>
      <c r="B6" s="9">
        <v>2</v>
      </c>
      <c r="C6" s="21" t="s">
        <v>2</v>
      </c>
      <c r="F6" s="4" t="s">
        <v>7</v>
      </c>
      <c r="G6" s="4">
        <v>440</v>
      </c>
      <c r="H6" s="4">
        <f t="shared" si="0"/>
        <v>484.00000000000006</v>
      </c>
      <c r="I6" s="4">
        <v>220</v>
      </c>
      <c r="J6" s="4">
        <f t="shared" si="1"/>
        <v>242.00000000000003</v>
      </c>
    </row>
    <row r="7" spans="1:10" ht="20.25" customHeight="1">
      <c r="A7" s="10"/>
      <c r="B7" s="11"/>
      <c r="C7" s="11"/>
      <c r="F7" s="4" t="s">
        <v>8</v>
      </c>
      <c r="G7" s="4">
        <v>800</v>
      </c>
      <c r="H7" s="4">
        <f t="shared" si="0"/>
        <v>880.0000000000001</v>
      </c>
      <c r="I7" s="4">
        <v>400</v>
      </c>
      <c r="J7" s="4">
        <f t="shared" si="1"/>
        <v>440.00000000000006</v>
      </c>
    </row>
    <row r="8" spans="1:10" ht="20.25" customHeight="1">
      <c r="A8" s="12" t="s">
        <v>26</v>
      </c>
      <c r="C8" s="12" t="s">
        <v>22</v>
      </c>
      <c r="F8" s="4" t="s">
        <v>9</v>
      </c>
      <c r="G8" s="4">
        <v>800</v>
      </c>
      <c r="H8" s="4">
        <f t="shared" si="0"/>
        <v>880.0000000000001</v>
      </c>
      <c r="I8" s="4">
        <v>400</v>
      </c>
      <c r="J8" s="4">
        <f t="shared" si="1"/>
        <v>440.00000000000006</v>
      </c>
    </row>
    <row r="9" spans="1:10" ht="20.25" customHeight="1">
      <c r="A9" s="5" t="s">
        <v>20</v>
      </c>
      <c r="B9" s="13">
        <f>IF(B6=2,IF(B4&gt;20,20,B4),IF(B4&gt;10,10,B4))</f>
        <v>20</v>
      </c>
      <c r="C9" s="5" t="s">
        <v>20</v>
      </c>
      <c r="D9" s="13">
        <f>IF(B6=2,IF(B4&gt;20,20,B4),IF(B4&gt;10,10,B4))</f>
        <v>20</v>
      </c>
      <c r="F9" s="4" t="s">
        <v>10</v>
      </c>
      <c r="G9" s="4">
        <v>2400</v>
      </c>
      <c r="H9" s="4">
        <f t="shared" si="0"/>
        <v>2640</v>
      </c>
      <c r="I9" s="4">
        <v>1200</v>
      </c>
      <c r="J9" s="4">
        <f t="shared" si="1"/>
        <v>1320</v>
      </c>
    </row>
    <row r="10" spans="1:10" ht="20.25" customHeight="1">
      <c r="A10" s="5" t="s">
        <v>3</v>
      </c>
      <c r="B10" s="13">
        <f>B4-B9</f>
        <v>29</v>
      </c>
      <c r="C10" s="5" t="s">
        <v>3</v>
      </c>
      <c r="D10" s="13">
        <f>B4-D9</f>
        <v>29</v>
      </c>
      <c r="F10" s="4" t="s">
        <v>11</v>
      </c>
      <c r="G10" s="4">
        <v>3600</v>
      </c>
      <c r="H10" s="4">
        <f t="shared" si="0"/>
        <v>3960.0000000000005</v>
      </c>
      <c r="I10" s="4">
        <v>1800</v>
      </c>
      <c r="J10" s="4">
        <f t="shared" si="1"/>
        <v>1980.0000000000002</v>
      </c>
    </row>
    <row r="11" spans="6:10" ht="20.25" customHeight="1">
      <c r="F11" s="4" t="s">
        <v>12</v>
      </c>
      <c r="G11" s="4">
        <v>0</v>
      </c>
      <c r="H11" s="4">
        <f t="shared" si="0"/>
        <v>0</v>
      </c>
      <c r="I11" s="4">
        <v>0</v>
      </c>
      <c r="J11" s="4">
        <f>I11*1.05</f>
        <v>0</v>
      </c>
    </row>
    <row r="12" spans="1:3" ht="20.25" customHeight="1">
      <c r="A12" s="12" t="s">
        <v>23</v>
      </c>
      <c r="C12" s="12" t="s">
        <v>24</v>
      </c>
    </row>
    <row r="13" spans="1:4" ht="20.25" customHeight="1">
      <c r="A13" s="5" t="s">
        <v>17</v>
      </c>
      <c r="B13" s="13">
        <f>IF(B6=2,1760,880)</f>
        <v>1760</v>
      </c>
      <c r="C13" s="5" t="s">
        <v>17</v>
      </c>
      <c r="D13" s="13">
        <f>IF(B6=2,2860,1430)</f>
        <v>2860</v>
      </c>
    </row>
    <row r="14" spans="1:4" ht="20.25" customHeight="1">
      <c r="A14" s="5" t="s">
        <v>18</v>
      </c>
      <c r="B14" s="13">
        <f>B10*77</f>
        <v>2233</v>
      </c>
      <c r="C14" s="5" t="s">
        <v>18</v>
      </c>
      <c r="D14" s="13">
        <f>INT(D10*148.5)</f>
        <v>4306</v>
      </c>
    </row>
    <row r="15" spans="1:4" ht="18.75" customHeight="1" thickBot="1">
      <c r="A15" s="5" t="s">
        <v>19</v>
      </c>
      <c r="B15" s="13">
        <f>IF(B6=2,VLOOKUP(B5,F4:J11,3,0),VLOOKUP(B5,F4:J11,5,0))</f>
        <v>484.00000000000006</v>
      </c>
      <c r="C15" s="5"/>
      <c r="D15" s="14"/>
    </row>
    <row r="16" spans="1:4" ht="24" customHeight="1" hidden="1" thickBot="1">
      <c r="A16" s="5" t="s">
        <v>4</v>
      </c>
      <c r="B16" s="20">
        <f>SUM(B13:B15)</f>
        <v>4477</v>
      </c>
      <c r="C16" s="5" t="s">
        <v>4</v>
      </c>
      <c r="D16" s="15">
        <f>SUM(D13:D15)</f>
        <v>7166</v>
      </c>
    </row>
    <row r="17" spans="1:4" ht="20.25" customHeight="1" thickBot="1">
      <c r="A17" s="16" t="s">
        <v>28</v>
      </c>
      <c r="B17" s="17">
        <f>INT(B16)</f>
        <v>4477</v>
      </c>
      <c r="C17" s="16" t="s">
        <v>28</v>
      </c>
      <c r="D17" s="17">
        <f>INT(D16)</f>
        <v>7166</v>
      </c>
    </row>
    <row r="18" ht="20.25" customHeight="1" thickBot="1"/>
    <row r="19" spans="3:4" ht="20.25" customHeight="1" thickBot="1">
      <c r="C19" s="18" t="s">
        <v>29</v>
      </c>
      <c r="D19" s="19">
        <f>B17+D17</f>
        <v>11643</v>
      </c>
    </row>
    <row r="22" ht="20.25" customHeight="1">
      <c r="A22" s="3" t="s">
        <v>30</v>
      </c>
    </row>
  </sheetData>
  <sheetProtection selectLockedCells="1"/>
  <dataValidations count="2">
    <dataValidation type="list" allowBlank="1" showInputMessage="1" showErrorMessage="1" sqref="B5">
      <formula1>$F$4:$F$11</formula1>
    </dataValidation>
    <dataValidation type="list" allowBlank="1" showInputMessage="1" showErrorMessage="1" sqref="B6:B7">
      <formula1>"１,２"</formula1>
    </dataValidation>
  </dataValidations>
  <printOptions/>
  <pageMargins left="0.75" right="0.75" top="1" bottom="1" header="0.512" footer="0.51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北方町役場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北方町役場</dc:creator>
  <cp:keywords/>
  <dc:description/>
  <cp:lastModifiedBy>上下水道課</cp:lastModifiedBy>
  <cp:lastPrinted>2014-02-19T01:43:16Z</cp:lastPrinted>
  <dcterms:created xsi:type="dcterms:W3CDTF">2006-12-12T05:07:52Z</dcterms:created>
  <dcterms:modified xsi:type="dcterms:W3CDTF">2022-04-26T09:15:45Z</dcterms:modified>
  <cp:category/>
  <cp:version/>
  <cp:contentType/>
  <cp:contentStatus/>
</cp:coreProperties>
</file>